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autoCompressPictures="0" defaultThemeVersion="124226"/>
  <xr:revisionPtr revIDLastSave="0" documentId="13_ncr:1_{BF02167E-A047-4622-918A-20EC29451D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 2023 cess 2022" sheetId="6" r:id="rId1"/>
    <sheet name="budget 2024 cess 2023" sheetId="5" r:id="rId2"/>
    <sheet name="budget 2025 cess 2024" sheetId="8" r:id="rId3"/>
    <sheet name="riepilogo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2" i="6" l="1"/>
  <c r="D11" i="6"/>
  <c r="D12" i="6" s="1"/>
  <c r="G10" i="6"/>
  <c r="G9" i="6"/>
  <c r="F9" i="6"/>
  <c r="G8" i="6"/>
  <c r="B5" i="7" s="1"/>
  <c r="E5" i="7" s="1"/>
  <c r="G7" i="6"/>
  <c r="G6" i="6"/>
  <c r="H6" i="6" s="1"/>
  <c r="H12" i="6" s="1"/>
  <c r="G11" i="6" l="1"/>
  <c r="G12" i="6" s="1"/>
  <c r="G6" i="8" l="1"/>
  <c r="G7" i="5"/>
  <c r="C6" i="7" s="1"/>
  <c r="B9" i="5"/>
  <c r="B8" i="8"/>
  <c r="D7" i="8"/>
  <c r="D8" i="8" s="1"/>
  <c r="D8" i="5"/>
  <c r="D9" i="5" s="1"/>
  <c r="G6" i="5"/>
  <c r="C7" i="7" s="1"/>
  <c r="G8" i="5" l="1"/>
  <c r="H6" i="5" s="1"/>
  <c r="H9" i="5" s="1"/>
  <c r="D7" i="7"/>
  <c r="G4" i="8"/>
  <c r="G4" i="5"/>
  <c r="G9" i="5" l="1"/>
  <c r="H10" i="5" s="1"/>
  <c r="D3" i="7"/>
  <c r="D9" i="7" s="1"/>
  <c r="G7" i="8"/>
  <c r="H4" i="8"/>
  <c r="H4" i="5"/>
  <c r="C3" i="7"/>
  <c r="C9" i="7" s="1"/>
  <c r="B6" i="7"/>
  <c r="B4" i="7"/>
  <c r="G4" i="6"/>
  <c r="G8" i="8" l="1"/>
  <c r="H9" i="8" s="1"/>
  <c r="H6" i="8"/>
  <c r="H8" i="8" s="1"/>
  <c r="B3" i="7"/>
  <c r="E3" i="7" s="1"/>
  <c r="H4" i="6"/>
  <c r="B9" i="7" l="1"/>
  <c r="E11" i="7"/>
  <c r="H13" i="6"/>
  <c r="E8" i="7"/>
  <c r="E7" i="7" l="1"/>
  <c r="E6" i="7"/>
  <c r="E4" i="7" l="1"/>
  <c r="E9" i="7" s="1"/>
</calcChain>
</file>

<file path=xl/sharedStrings.xml><?xml version="1.0" encoding="utf-8"?>
<sst xmlns="http://schemas.openxmlformats.org/spreadsheetml/2006/main" count="88" uniqueCount="49">
  <si>
    <t>Qualifiche</t>
  </si>
  <si>
    <t>Oneri a regime
assunzioni autorizzate</t>
  </si>
  <si>
    <t>Disponibilità
residua</t>
  </si>
  <si>
    <t xml:space="preserve">Amministrazione
</t>
  </si>
  <si>
    <t>Unità da autorizzare</t>
  </si>
  <si>
    <t>Onere individuale annuo</t>
    <phoneticPr fontId="6" type="noConversion"/>
  </si>
  <si>
    <t>Dirigenti II fascia</t>
  </si>
  <si>
    <t>Tipologia di reclutamento</t>
  </si>
  <si>
    <t xml:space="preserve">previsioni ASSUNZIONI A TEMPO INDETERMINATO ANNO 2023
</t>
  </si>
  <si>
    <t xml:space="preserve">previsioni ASSUNZIONI A TEMPO INDETERMINATO ANNO 2024
</t>
  </si>
  <si>
    <t>Assunzione idonei proprie o altre graduatorie</t>
  </si>
  <si>
    <t>RIEPILOGO</t>
  </si>
  <si>
    <t>anno 2023</t>
  </si>
  <si>
    <t>anno 2024</t>
  </si>
  <si>
    <t>area III</t>
  </si>
  <si>
    <t>area II</t>
  </si>
  <si>
    <t>Totale</t>
  </si>
  <si>
    <t xml:space="preserve">previsioni ASSUNZIONI A TEMPO INDETERMINATO ANNO 2025
</t>
  </si>
  <si>
    <t>Funzionari</t>
  </si>
  <si>
    <t>Assistenti</t>
  </si>
  <si>
    <t>Operatori</t>
  </si>
  <si>
    <t>Dirigenti 2^ fascia</t>
  </si>
  <si>
    <t>anno 2025</t>
  </si>
  <si>
    <t>area I</t>
  </si>
  <si>
    <t>Dirigenti 1^ fascia</t>
  </si>
  <si>
    <t xml:space="preserve">a) risparmi 1^ fascia
</t>
  </si>
  <si>
    <t>Ministero dell'Istruzione</t>
  </si>
  <si>
    <t>Dirigenti I fascia</t>
  </si>
  <si>
    <t>accatonamento IX corso-concorso SNA</t>
  </si>
  <si>
    <t xml:space="preserve">b) risparmi 2^ fascia e personale aree
</t>
  </si>
  <si>
    <t>come da Tab. 3.1</t>
  </si>
  <si>
    <r>
      <t xml:space="preserve">a) risparmi 1^ fascia - </t>
    </r>
    <r>
      <rPr>
        <b/>
        <sz val="14"/>
        <color rgb="FFFF0000"/>
        <rFont val="Cambria"/>
        <family val="1"/>
      </rPr>
      <t>(1)</t>
    </r>
    <r>
      <rPr>
        <b/>
        <sz val="14"/>
        <rFont val="Cambria"/>
        <family val="1"/>
      </rPr>
      <t xml:space="preserve"> </t>
    </r>
    <r>
      <rPr>
        <b/>
        <sz val="14"/>
        <color rgb="FFFF0000"/>
        <rFont val="Cambria"/>
        <family val="1"/>
      </rPr>
      <t>vedi nota</t>
    </r>
    <r>
      <rPr>
        <b/>
        <sz val="14"/>
        <rFont val="Cambria"/>
        <family val="1"/>
      </rPr>
      <t xml:space="preserve">
</t>
    </r>
  </si>
  <si>
    <t>(1) cessazione di dirigente 1^ fascia non utile a determinare risparmio per quota da accantonare per concorso</t>
  </si>
  <si>
    <r>
      <t xml:space="preserve">a) risparmi 1^ fascia </t>
    </r>
    <r>
      <rPr>
        <b/>
        <sz val="14"/>
        <color rgb="FFFF0000"/>
        <rFont val="Cambria"/>
        <family val="1"/>
      </rPr>
      <t>(1) vedi nota</t>
    </r>
    <r>
      <rPr>
        <b/>
        <sz val="14"/>
        <rFont val="Cambria"/>
        <family val="1"/>
      </rPr>
      <t xml:space="preserve">
</t>
    </r>
  </si>
  <si>
    <t>(1) n. 2 cessazioni di dirigente 1^ fascia utili a determinare risparmio per 1 quota da accantonare per concorso (50%)</t>
  </si>
  <si>
    <t>integrazione 1 unità incarico art. 19, c. 6 DLGS 165/01</t>
  </si>
  <si>
    <t>Dirigenti 1 fascia</t>
  </si>
  <si>
    <t>Dirigenti 2 fascia</t>
  </si>
  <si>
    <t xml:space="preserve">Risparmi da cessazioni accertate di personale dirigenziale e non 2022 - budget 2023
</t>
  </si>
  <si>
    <t xml:space="preserve">Risparmi da cessazioni previste di personale dirigenziale e non 2023 - budget 2024
</t>
  </si>
  <si>
    <t xml:space="preserve">Risparmi da cessazioni previste di personale dirigenziale e non 2024 - budget 2025
</t>
  </si>
  <si>
    <t xml:space="preserve">Funzionari (ex Area III F1)
 </t>
  </si>
  <si>
    <t xml:space="preserve">Assistenti (ex Area II F2)
</t>
  </si>
  <si>
    <t>passaggi verticali (ex art. 18 CCNL)</t>
  </si>
  <si>
    <t xml:space="preserve">passaggio assunti PNRR da T.D. a T.I. </t>
  </si>
  <si>
    <t>Assunzione vincitori</t>
  </si>
  <si>
    <t>EP</t>
  </si>
  <si>
    <t>Elevate professionalità (*)</t>
  </si>
  <si>
    <t>(*) parametro di calcolo: 50.000 euro + omeri riflessi = 69.190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</si>
</sst>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name val="Cambria"/>
      <family val="1"/>
    </font>
    <font>
      <sz val="14"/>
      <color theme="1"/>
      <name val="Calibri"/>
      <family val="2"/>
      <scheme val="minor"/>
    </font>
    <font>
      <b/>
      <sz val="14"/>
      <color indexed="8"/>
      <name val="Cambria"/>
      <family val="1"/>
    </font>
    <font>
      <sz val="8"/>
      <name val="Verdana"/>
      <family val="2"/>
    </font>
    <font>
      <sz val="16"/>
      <color theme="1"/>
      <name val="Calibri"/>
      <family val="2"/>
      <scheme val="minor"/>
    </font>
    <font>
      <b/>
      <sz val="14"/>
      <color rgb="FF0070C0"/>
      <name val="Cambria"/>
      <family val="1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4"/>
      <color rgb="FF0066CC"/>
      <name val="Cambria"/>
      <family val="1"/>
    </font>
    <font>
      <b/>
      <sz val="14"/>
      <color rgb="FFFF0000"/>
      <name val="Cambria"/>
      <family val="1"/>
    </font>
    <font>
      <sz val="14"/>
      <color rgb="FFFF0000"/>
      <name val="Calibri"/>
      <family val="2"/>
      <scheme val="minor"/>
    </font>
    <font>
      <b/>
      <i/>
      <sz val="14"/>
      <color rgb="FF0070C0"/>
      <name val="Cambria"/>
      <family val="1"/>
    </font>
    <font>
      <b/>
      <sz val="14"/>
      <color theme="3" tint="-0.499984740745262"/>
      <name val="Cambria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/>
  </cellStyleXfs>
  <cellXfs count="56">
    <xf numFmtId="0" fontId="0" fillId="0" borderId="0" xfId="0"/>
    <xf numFmtId="0" fontId="4" fillId="0" borderId="0" xfId="0" applyFont="1"/>
    <xf numFmtId="4" fontId="7" fillId="0" borderId="0" xfId="0" applyNumberFormat="1" applyFont="1" applyAlignment="1">
      <alignment horizontal="center"/>
    </xf>
    <xf numFmtId="0" fontId="7" fillId="0" borderId="0" xfId="0" applyFont="1"/>
    <xf numFmtId="4" fontId="7" fillId="0" borderId="0" xfId="0" applyNumberFormat="1" applyFont="1"/>
    <xf numFmtId="0" fontId="0" fillId="0" borderId="9" xfId="0" applyBorder="1"/>
    <xf numFmtId="4" fontId="0" fillId="0" borderId="0" xfId="0" applyNumberFormat="1"/>
    <xf numFmtId="4" fontId="0" fillId="0" borderId="9" xfId="0" applyNumberFormat="1" applyBorder="1"/>
    <xf numFmtId="4" fontId="9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vertical="center" wrapText="1"/>
    </xf>
    <xf numFmtId="4" fontId="8" fillId="0" borderId="7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4" fontId="14" fillId="0" borderId="13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" fontId="15" fillId="0" borderId="7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4" fontId="14" fillId="0" borderId="8" xfId="0" applyNumberFormat="1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4" fontId="14" fillId="0" borderId="14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6" fillId="0" borderId="0" xfId="0" applyFont="1"/>
    <xf numFmtId="4" fontId="16" fillId="0" borderId="0" xfId="0" applyNumberFormat="1" applyFont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</cellXfs>
  <cellStyles count="4">
    <cellStyle name="Collegamento ipertestuale" xfId="1" builtinId="8" hidden="1"/>
    <cellStyle name="Collegamento ipertestuale visitato" xfId="2" builtinId="9" hidden="1"/>
    <cellStyle name="Excel Built-in Normal" xfId="3" xr:uid="{E0EE84B2-B7A1-4B13-99A0-5F1888B3F1CA}"/>
    <cellStyle name="Normale" xfId="0" builtinId="0"/>
  </cellStyles>
  <dxfs count="0"/>
  <tableStyles count="0" defaultTableStyle="TableStyleMedium9"/>
  <colors>
    <mruColors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B25DA-ADFC-437E-B4E0-DA0401BCF07E}">
  <sheetPr published="0">
    <pageSetUpPr fitToPage="1"/>
  </sheetPr>
  <dimension ref="A1:H23"/>
  <sheetViews>
    <sheetView tabSelected="1" topLeftCell="A4" zoomScale="50" zoomScaleNormal="50" zoomScalePageLayoutView="50" workbookViewId="0">
      <selection activeCell="A23" sqref="A23"/>
    </sheetView>
  </sheetViews>
  <sheetFormatPr defaultColWidth="8.85546875" defaultRowHeight="18.75" x14ac:dyDescent="0.3"/>
  <cols>
    <col min="1" max="1" width="76.42578125" style="1" customWidth="1"/>
    <col min="2" max="2" width="34.85546875" style="1" customWidth="1"/>
    <col min="3" max="3" width="50.42578125" style="1" customWidth="1"/>
    <col min="4" max="5" width="28.7109375" style="1" customWidth="1"/>
    <col min="6" max="6" width="34.85546875" style="1" customWidth="1"/>
    <col min="7" max="7" width="39.140625" style="1" customWidth="1"/>
    <col min="8" max="8" width="33.42578125" style="1" customWidth="1"/>
    <col min="9" max="16" width="40" style="1" customWidth="1"/>
    <col min="17" max="16384" width="8.85546875" style="1"/>
  </cols>
  <sheetData>
    <row r="1" spans="1:8" ht="80.25" customHeight="1" x14ac:dyDescent="0.3">
      <c r="A1" s="47" t="s">
        <v>8</v>
      </c>
      <c r="B1" s="48"/>
      <c r="C1" s="48"/>
      <c r="D1" s="48"/>
      <c r="E1" s="48"/>
      <c r="F1" s="48"/>
      <c r="G1" s="48"/>
      <c r="H1" s="49"/>
    </row>
    <row r="2" spans="1:8" ht="129.75" customHeight="1" x14ac:dyDescent="0.3">
      <c r="A2" s="9" t="s">
        <v>3</v>
      </c>
      <c r="B2" s="9" t="s">
        <v>38</v>
      </c>
      <c r="C2" s="9" t="s">
        <v>0</v>
      </c>
      <c r="D2" s="9" t="s">
        <v>4</v>
      </c>
      <c r="E2" s="9" t="s">
        <v>7</v>
      </c>
      <c r="F2" s="9" t="s">
        <v>5</v>
      </c>
      <c r="G2" s="9" t="s">
        <v>1</v>
      </c>
      <c r="H2" s="9" t="s">
        <v>2</v>
      </c>
    </row>
    <row r="3" spans="1:8" ht="123.75" customHeight="1" x14ac:dyDescent="0.3">
      <c r="A3" s="10"/>
      <c r="B3" s="10" t="s">
        <v>31</v>
      </c>
      <c r="C3" s="11"/>
      <c r="D3" s="10"/>
      <c r="E3" s="10"/>
      <c r="F3" s="10"/>
      <c r="G3" s="10"/>
      <c r="H3" s="10"/>
    </row>
    <row r="4" spans="1:8" ht="123.75" customHeight="1" x14ac:dyDescent="0.3">
      <c r="A4" s="50" t="s">
        <v>26</v>
      </c>
      <c r="B4" s="19">
        <v>81073.509999999995</v>
      </c>
      <c r="C4" s="39" t="s">
        <v>27</v>
      </c>
      <c r="D4" s="40">
        <v>0</v>
      </c>
      <c r="E4" s="40"/>
      <c r="F4" s="41">
        <v>81073.509999999995</v>
      </c>
      <c r="G4" s="41">
        <f t="shared" ref="G4" si="0">F4*D4</f>
        <v>0</v>
      </c>
      <c r="H4" s="14">
        <f>B4-G4</f>
        <v>81073.509999999995</v>
      </c>
    </row>
    <row r="5" spans="1:8" ht="123.75" customHeight="1" x14ac:dyDescent="0.3">
      <c r="A5" s="50"/>
      <c r="B5" s="10" t="s">
        <v>29</v>
      </c>
      <c r="C5" s="15"/>
      <c r="D5" s="16"/>
      <c r="E5" s="16"/>
      <c r="F5" s="17"/>
      <c r="G5" s="17"/>
      <c r="H5" s="18"/>
    </row>
    <row r="6" spans="1:8" ht="63" customHeight="1" x14ac:dyDescent="0.3">
      <c r="A6" s="50"/>
      <c r="B6" s="52">
        <v>6469463.4400000004</v>
      </c>
      <c r="C6" s="12" t="s">
        <v>6</v>
      </c>
      <c r="D6" s="13">
        <v>17</v>
      </c>
      <c r="E6" s="13" t="s">
        <v>28</v>
      </c>
      <c r="F6" s="29">
        <v>63383.45</v>
      </c>
      <c r="G6" s="29">
        <f t="shared" ref="G6:G10" si="1">F6*D6</f>
        <v>1077518.6499999999</v>
      </c>
      <c r="H6" s="54">
        <f>B6-(SUM(G6:G10))</f>
        <v>130710.84000000078</v>
      </c>
    </row>
    <row r="7" spans="1:8" ht="82.5" customHeight="1" x14ac:dyDescent="0.3">
      <c r="A7" s="50"/>
      <c r="B7" s="52"/>
      <c r="C7" s="12" t="s">
        <v>6</v>
      </c>
      <c r="D7" s="13">
        <v>1</v>
      </c>
      <c r="E7" s="13" t="s">
        <v>35</v>
      </c>
      <c r="F7" s="29">
        <v>63383.45</v>
      </c>
      <c r="G7" s="22">
        <f t="shared" si="1"/>
        <v>63383.45</v>
      </c>
      <c r="H7" s="54"/>
    </row>
    <row r="8" spans="1:8" ht="82.5" customHeight="1" x14ac:dyDescent="0.3">
      <c r="A8" s="50"/>
      <c r="B8" s="52"/>
      <c r="C8" s="12" t="s">
        <v>47</v>
      </c>
      <c r="D8" s="13">
        <v>25</v>
      </c>
      <c r="E8" s="13" t="s">
        <v>45</v>
      </c>
      <c r="F8" s="29">
        <v>69190</v>
      </c>
      <c r="G8" s="22">
        <f t="shared" si="1"/>
        <v>1729750</v>
      </c>
      <c r="H8" s="54"/>
    </row>
    <row r="9" spans="1:8" ht="82.5" customHeight="1" x14ac:dyDescent="0.3">
      <c r="A9" s="50"/>
      <c r="B9" s="52"/>
      <c r="C9" s="12" t="s">
        <v>41</v>
      </c>
      <c r="D9" s="13">
        <v>45</v>
      </c>
      <c r="E9" s="13" t="s">
        <v>43</v>
      </c>
      <c r="F9" s="29">
        <f>B17-B18</f>
        <v>6252.4000000000015</v>
      </c>
      <c r="G9" s="22">
        <f t="shared" si="1"/>
        <v>281358.00000000006</v>
      </c>
      <c r="H9" s="54"/>
    </row>
    <row r="10" spans="1:8" ht="72" customHeight="1" thickBot="1" x14ac:dyDescent="0.35">
      <c r="A10" s="50"/>
      <c r="B10" s="52"/>
      <c r="C10" s="20" t="s">
        <v>41</v>
      </c>
      <c r="D10" s="21">
        <v>90</v>
      </c>
      <c r="E10" s="21" t="s">
        <v>10</v>
      </c>
      <c r="F10" s="22">
        <v>35408.25</v>
      </c>
      <c r="G10" s="22">
        <f t="shared" si="1"/>
        <v>3186742.5</v>
      </c>
      <c r="H10" s="54"/>
    </row>
    <row r="11" spans="1:8" ht="63" customHeight="1" thickTop="1" thickBot="1" x14ac:dyDescent="0.35">
      <c r="A11" s="50"/>
      <c r="B11" s="53"/>
      <c r="C11" s="37"/>
      <c r="D11" s="42">
        <f>SUM(D6:D10)</f>
        <v>178</v>
      </c>
      <c r="E11" s="42"/>
      <c r="F11" s="43"/>
      <c r="G11" s="43">
        <f>SUM(G6:G10)</f>
        <v>6338752.5999999996</v>
      </c>
      <c r="H11" s="55"/>
    </row>
    <row r="12" spans="1:8" ht="77.25" customHeight="1" x14ac:dyDescent="0.3">
      <c r="A12" s="51"/>
      <c r="B12" s="29">
        <f>SUM(B4+B6)</f>
        <v>6550536.9500000002</v>
      </c>
      <c r="C12" s="30"/>
      <c r="D12" s="44">
        <f>D4+D11</f>
        <v>178</v>
      </c>
      <c r="E12" s="44"/>
      <c r="F12" s="44"/>
      <c r="G12" s="26">
        <f>G4+G11</f>
        <v>6338752.5999999996</v>
      </c>
      <c r="H12" s="26">
        <f>SUM(H4+H6)</f>
        <v>211784.35000000079</v>
      </c>
    </row>
    <row r="13" spans="1:8" ht="52.5" customHeight="1" x14ac:dyDescent="0.35">
      <c r="B13" s="3" t="s">
        <v>30</v>
      </c>
      <c r="C13" s="3"/>
      <c r="D13" s="3"/>
      <c r="E13" s="3"/>
      <c r="F13" s="3"/>
      <c r="G13" s="3"/>
      <c r="H13" s="2">
        <f>B12-G12</f>
        <v>211784.35000000056</v>
      </c>
    </row>
    <row r="14" spans="1:8" ht="33" customHeight="1" x14ac:dyDescent="0.35">
      <c r="B14" s="3"/>
      <c r="C14" s="3"/>
      <c r="D14" s="3"/>
      <c r="E14" s="3"/>
      <c r="F14" s="3"/>
      <c r="G14" s="3"/>
      <c r="H14" s="4"/>
    </row>
    <row r="15" spans="1:8" ht="33" customHeight="1" x14ac:dyDescent="0.35">
      <c r="A15" s="3" t="s">
        <v>24</v>
      </c>
      <c r="B15" s="4">
        <v>81073.509999999995</v>
      </c>
      <c r="C15" s="3"/>
      <c r="D15" s="3"/>
      <c r="E15" s="3"/>
      <c r="F15" s="3"/>
      <c r="G15" s="3"/>
      <c r="H15" s="4"/>
    </row>
    <row r="16" spans="1:8" ht="33" customHeight="1" x14ac:dyDescent="0.35">
      <c r="A16" s="3" t="s">
        <v>21</v>
      </c>
      <c r="B16" s="4">
        <v>63383.45</v>
      </c>
      <c r="C16" s="3"/>
      <c r="D16" s="3"/>
      <c r="E16" s="3"/>
      <c r="F16" s="3"/>
      <c r="G16" s="3"/>
      <c r="H16" s="4"/>
    </row>
    <row r="17" spans="1:2" ht="33" customHeight="1" x14ac:dyDescent="0.35">
      <c r="A17" s="3" t="s">
        <v>18</v>
      </c>
      <c r="B17" s="4">
        <v>35408.25</v>
      </c>
    </row>
    <row r="18" spans="1:2" ht="33" customHeight="1" x14ac:dyDescent="0.35">
      <c r="A18" s="3" t="s">
        <v>19</v>
      </c>
      <c r="B18" s="4">
        <v>29155.85</v>
      </c>
    </row>
    <row r="19" spans="1:2" ht="33" customHeight="1" x14ac:dyDescent="0.35">
      <c r="A19" s="3" t="s">
        <v>20</v>
      </c>
      <c r="B19" s="4">
        <v>27707.81</v>
      </c>
    </row>
    <row r="21" spans="1:2" x14ac:dyDescent="0.3">
      <c r="A21" s="27" t="s">
        <v>32</v>
      </c>
    </row>
    <row r="23" spans="1:2" x14ac:dyDescent="0.3">
      <c r="A23" s="1" t="s">
        <v>48</v>
      </c>
    </row>
  </sheetData>
  <mergeCells count="4">
    <mergeCell ref="A1:H1"/>
    <mergeCell ref="A4:A12"/>
    <mergeCell ref="B6:B11"/>
    <mergeCell ref="H6:H11"/>
  </mergeCells>
  <pageMargins left="0.70866141732283472" right="0.70866141732283472" top="0.74803149606299213" bottom="0.74803149606299213" header="0.31496062992125984" footer="0.31496062992125984"/>
  <pageSetup paperSize="8" scale="54" orientation="landscape" r:id="rId1"/>
  <headerFooter>
    <oddHeader>&amp;L&amp;12Allegato 02 - Budget 2023 su cessazioni 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46652-00C2-4C7B-86F1-DED0BC4EDC5C}">
  <sheetPr published="0">
    <pageSetUpPr fitToPage="1"/>
  </sheetPr>
  <dimension ref="A1:H18"/>
  <sheetViews>
    <sheetView zoomScale="50" zoomScaleNormal="50" zoomScalePageLayoutView="50" workbookViewId="0">
      <selection activeCell="B6" sqref="B6:B8"/>
    </sheetView>
  </sheetViews>
  <sheetFormatPr defaultColWidth="8.85546875" defaultRowHeight="18.75" x14ac:dyDescent="0.3"/>
  <cols>
    <col min="1" max="1" width="76.42578125" style="1" customWidth="1"/>
    <col min="2" max="2" width="34.85546875" style="1" customWidth="1"/>
    <col min="3" max="3" width="50.42578125" style="1" customWidth="1"/>
    <col min="4" max="5" width="28.7109375" style="1" customWidth="1"/>
    <col min="6" max="6" width="34.85546875" style="1" customWidth="1"/>
    <col min="7" max="7" width="39.140625" style="1" customWidth="1"/>
    <col min="8" max="8" width="33.42578125" style="1" customWidth="1"/>
    <col min="9" max="16" width="40" style="1" customWidth="1"/>
    <col min="17" max="16384" width="8.85546875" style="1"/>
  </cols>
  <sheetData>
    <row r="1" spans="1:8" ht="80.25" customHeight="1" x14ac:dyDescent="0.3">
      <c r="A1" s="47" t="s">
        <v>9</v>
      </c>
      <c r="B1" s="48"/>
      <c r="C1" s="48"/>
      <c r="D1" s="48"/>
      <c r="E1" s="48"/>
      <c r="F1" s="48"/>
      <c r="G1" s="48"/>
      <c r="H1" s="49"/>
    </row>
    <row r="2" spans="1:8" ht="129.75" customHeight="1" x14ac:dyDescent="0.3">
      <c r="A2" s="9" t="s">
        <v>3</v>
      </c>
      <c r="B2" s="9" t="s">
        <v>39</v>
      </c>
      <c r="C2" s="9" t="s">
        <v>0</v>
      </c>
      <c r="D2" s="9" t="s">
        <v>4</v>
      </c>
      <c r="E2" s="9" t="s">
        <v>7</v>
      </c>
      <c r="F2" s="9" t="s">
        <v>5</v>
      </c>
      <c r="G2" s="9" t="s">
        <v>1</v>
      </c>
      <c r="H2" s="9" t="s">
        <v>2</v>
      </c>
    </row>
    <row r="3" spans="1:8" ht="123.75" customHeight="1" x14ac:dyDescent="0.3">
      <c r="A3" s="10"/>
      <c r="B3" s="10" t="s">
        <v>33</v>
      </c>
      <c r="C3" s="11"/>
      <c r="D3" s="10"/>
      <c r="E3" s="10"/>
      <c r="F3" s="10"/>
      <c r="G3" s="10"/>
      <c r="H3" s="10"/>
    </row>
    <row r="4" spans="1:8" ht="123.75" customHeight="1" x14ac:dyDescent="0.3">
      <c r="A4" s="50" t="s">
        <v>26</v>
      </c>
      <c r="B4" s="19">
        <v>162147.01408399999</v>
      </c>
      <c r="C4" s="39" t="s">
        <v>27</v>
      </c>
      <c r="D4" s="40">
        <v>1</v>
      </c>
      <c r="E4" s="40"/>
      <c r="F4" s="41">
        <v>81073.509999999995</v>
      </c>
      <c r="G4" s="41">
        <f t="shared" ref="G4" si="0">F4*D4</f>
        <v>81073.509999999995</v>
      </c>
      <c r="H4" s="38">
        <f>B4-G4</f>
        <v>81073.504084</v>
      </c>
    </row>
    <row r="5" spans="1:8" ht="123.75" customHeight="1" x14ac:dyDescent="0.3">
      <c r="A5" s="50"/>
      <c r="B5" s="10" t="s">
        <v>29</v>
      </c>
      <c r="C5" s="15"/>
      <c r="D5" s="16"/>
      <c r="E5" s="16"/>
      <c r="F5" s="17"/>
      <c r="G5" s="17"/>
      <c r="H5" s="18"/>
    </row>
    <row r="6" spans="1:8" ht="64.5" customHeight="1" x14ac:dyDescent="0.3">
      <c r="A6" s="50"/>
      <c r="B6" s="52">
        <v>1609449.35</v>
      </c>
      <c r="C6" s="24" t="s">
        <v>42</v>
      </c>
      <c r="D6" s="25">
        <v>25</v>
      </c>
      <c r="E6" s="25" t="s">
        <v>10</v>
      </c>
      <c r="F6" s="22">
        <v>29155.85</v>
      </c>
      <c r="G6" s="22">
        <f>F6*D6</f>
        <v>728896.25</v>
      </c>
      <c r="H6" s="54">
        <f>B6-G8</f>
        <v>172388.10000000009</v>
      </c>
    </row>
    <row r="7" spans="1:8" ht="65.25" customHeight="1" x14ac:dyDescent="0.3">
      <c r="A7" s="50"/>
      <c r="B7" s="52"/>
      <c r="C7" s="20" t="s">
        <v>41</v>
      </c>
      <c r="D7" s="21">
        <v>20</v>
      </c>
      <c r="E7" s="21" t="s">
        <v>44</v>
      </c>
      <c r="F7" s="22">
        <v>35408.25</v>
      </c>
      <c r="G7" s="22">
        <f t="shared" ref="G7" si="1">F7*D7</f>
        <v>708165</v>
      </c>
      <c r="H7" s="54"/>
    </row>
    <row r="8" spans="1:8" ht="44.25" customHeight="1" thickBot="1" x14ac:dyDescent="0.35">
      <c r="A8" s="50"/>
      <c r="B8" s="53"/>
      <c r="C8" s="34"/>
      <c r="D8" s="35">
        <f>SUM(D6:D7)</f>
        <v>45</v>
      </c>
      <c r="E8" s="35"/>
      <c r="F8" s="36"/>
      <c r="G8" s="36">
        <f>SUM(G6:G7)</f>
        <v>1437061.25</v>
      </c>
      <c r="H8" s="55"/>
    </row>
    <row r="9" spans="1:8" ht="54.75" customHeight="1" x14ac:dyDescent="0.3">
      <c r="A9" s="51"/>
      <c r="B9" s="26">
        <f>SUM(B4+B6)</f>
        <v>1771596.364084</v>
      </c>
      <c r="C9" s="30"/>
      <c r="D9" s="28">
        <f>D4+D8</f>
        <v>46</v>
      </c>
      <c r="E9" s="28"/>
      <c r="F9" s="28"/>
      <c r="G9" s="26">
        <f>G4+G8</f>
        <v>1518134.76</v>
      </c>
      <c r="H9" s="26">
        <f>SUM(H4+H6)</f>
        <v>253461.60408400011</v>
      </c>
    </row>
    <row r="10" spans="1:8" ht="28.5" customHeight="1" x14ac:dyDescent="0.35">
      <c r="B10" s="3" t="s">
        <v>30</v>
      </c>
      <c r="C10" s="3"/>
      <c r="D10" s="3"/>
      <c r="E10" s="3"/>
      <c r="F10" s="3"/>
      <c r="G10" s="3"/>
      <c r="H10" s="2">
        <f>B9-G9</f>
        <v>253461.60408399999</v>
      </c>
    </row>
    <row r="11" spans="1:8" ht="28.5" customHeight="1" x14ac:dyDescent="0.35">
      <c r="B11" s="3"/>
      <c r="C11" s="3"/>
      <c r="D11" s="3"/>
      <c r="E11" s="3"/>
      <c r="F11" s="3"/>
      <c r="G11" s="3"/>
      <c r="H11" s="4"/>
    </row>
    <row r="12" spans="1:8" ht="28.5" customHeight="1" x14ac:dyDescent="0.35">
      <c r="A12" s="3" t="s">
        <v>24</v>
      </c>
      <c r="B12" s="4">
        <v>81073.509999999995</v>
      </c>
      <c r="C12" s="3"/>
      <c r="D12" s="3"/>
      <c r="E12" s="3"/>
      <c r="F12" s="3"/>
      <c r="G12" s="3"/>
      <c r="H12" s="4"/>
    </row>
    <row r="13" spans="1:8" ht="28.5" customHeight="1" x14ac:dyDescent="0.35">
      <c r="A13" s="3" t="s">
        <v>21</v>
      </c>
      <c r="B13" s="4">
        <v>63383.45</v>
      </c>
      <c r="C13" s="3"/>
      <c r="D13" s="3"/>
      <c r="E13" s="3"/>
      <c r="F13" s="3"/>
      <c r="G13" s="3"/>
      <c r="H13" s="4"/>
    </row>
    <row r="14" spans="1:8" ht="21" x14ac:dyDescent="0.35">
      <c r="A14" s="3" t="s">
        <v>18</v>
      </c>
      <c r="B14" s="4">
        <v>35408.25</v>
      </c>
    </row>
    <row r="15" spans="1:8" ht="21" x14ac:dyDescent="0.35">
      <c r="A15" s="3" t="s">
        <v>19</v>
      </c>
      <c r="B15" s="4">
        <v>29155.85</v>
      </c>
    </row>
    <row r="16" spans="1:8" ht="21" x14ac:dyDescent="0.35">
      <c r="A16" s="3" t="s">
        <v>20</v>
      </c>
      <c r="B16" s="4">
        <v>27707.81</v>
      </c>
    </row>
    <row r="18" spans="1:1" x14ac:dyDescent="0.3">
      <c r="A18" s="27" t="s">
        <v>34</v>
      </c>
    </row>
  </sheetData>
  <mergeCells count="4">
    <mergeCell ref="A1:H1"/>
    <mergeCell ref="A4:A9"/>
    <mergeCell ref="B6:B8"/>
    <mergeCell ref="H6:H8"/>
  </mergeCells>
  <pageMargins left="0.70866141732283472" right="0.70866141732283472" top="0.74803149606299213" bottom="0.74803149606299213" header="0.31496062992125984" footer="0.31496062992125984"/>
  <pageSetup paperSize="8" scale="59" orientation="landscape" r:id="rId1"/>
  <headerFooter>
    <oddHeader>&amp;L&amp;12Allegato 02 - Budget MI 2024 su cessazioni 2023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7A704-3BA9-4AED-87D4-8A74F6E96FCF}">
  <sheetPr published="0">
    <pageSetUpPr fitToPage="1"/>
  </sheetPr>
  <dimension ref="A1:H15"/>
  <sheetViews>
    <sheetView zoomScale="50" zoomScaleNormal="50" zoomScalePageLayoutView="50" workbookViewId="0">
      <selection activeCell="D6" sqref="D6"/>
    </sheetView>
  </sheetViews>
  <sheetFormatPr defaultColWidth="8.85546875" defaultRowHeight="18.75" x14ac:dyDescent="0.3"/>
  <cols>
    <col min="1" max="1" width="76.42578125" style="1" customWidth="1"/>
    <col min="2" max="2" width="34.85546875" style="1" customWidth="1"/>
    <col min="3" max="3" width="50.42578125" style="1" customWidth="1"/>
    <col min="4" max="5" width="28.7109375" style="1" customWidth="1"/>
    <col min="6" max="6" width="34.85546875" style="1" customWidth="1"/>
    <col min="7" max="7" width="39.140625" style="1" customWidth="1"/>
    <col min="8" max="8" width="33.42578125" style="1" customWidth="1"/>
    <col min="9" max="16" width="40" style="1" customWidth="1"/>
    <col min="17" max="16384" width="8.85546875" style="1"/>
  </cols>
  <sheetData>
    <row r="1" spans="1:8" ht="80.25" customHeight="1" x14ac:dyDescent="0.3">
      <c r="A1" s="47" t="s">
        <v>17</v>
      </c>
      <c r="B1" s="48"/>
      <c r="C1" s="48"/>
      <c r="D1" s="48"/>
      <c r="E1" s="48"/>
      <c r="F1" s="48"/>
      <c r="G1" s="48"/>
      <c r="H1" s="49"/>
    </row>
    <row r="2" spans="1:8" ht="129.75" customHeight="1" x14ac:dyDescent="0.3">
      <c r="A2" s="9" t="s">
        <v>3</v>
      </c>
      <c r="B2" s="9" t="s">
        <v>40</v>
      </c>
      <c r="C2" s="9" t="s">
        <v>0</v>
      </c>
      <c r="D2" s="9" t="s">
        <v>4</v>
      </c>
      <c r="E2" s="9" t="s">
        <v>7</v>
      </c>
      <c r="F2" s="9" t="s">
        <v>5</v>
      </c>
      <c r="G2" s="9" t="s">
        <v>1</v>
      </c>
      <c r="H2" s="9" t="s">
        <v>2</v>
      </c>
    </row>
    <row r="3" spans="1:8" ht="123.75" customHeight="1" x14ac:dyDescent="0.3">
      <c r="A3" s="10"/>
      <c r="B3" s="10" t="s">
        <v>25</v>
      </c>
      <c r="C3" s="11"/>
      <c r="D3" s="10"/>
      <c r="E3" s="10"/>
      <c r="F3" s="10"/>
      <c r="G3" s="10"/>
      <c r="H3" s="10"/>
    </row>
    <row r="4" spans="1:8" ht="123.75" customHeight="1" x14ac:dyDescent="0.3">
      <c r="A4" s="50" t="s">
        <v>26</v>
      </c>
      <c r="B4" s="19">
        <v>0</v>
      </c>
      <c r="C4" s="39" t="s">
        <v>27</v>
      </c>
      <c r="D4" s="40">
        <v>0</v>
      </c>
      <c r="E4" s="40"/>
      <c r="F4" s="41">
        <v>81073.509999999995</v>
      </c>
      <c r="G4" s="41">
        <f t="shared" ref="G4" si="0">F4*D4</f>
        <v>0</v>
      </c>
      <c r="H4" s="14">
        <f>B4-G4</f>
        <v>0</v>
      </c>
    </row>
    <row r="5" spans="1:8" ht="123.75" customHeight="1" x14ac:dyDescent="0.3">
      <c r="A5" s="50"/>
      <c r="B5" s="10" t="s">
        <v>29</v>
      </c>
      <c r="C5" s="15"/>
      <c r="D5" s="16"/>
      <c r="E5" s="16"/>
      <c r="F5" s="17"/>
      <c r="G5" s="17"/>
      <c r="H5" s="18"/>
    </row>
    <row r="6" spans="1:8" ht="75" customHeight="1" x14ac:dyDescent="0.3">
      <c r="A6" s="50"/>
      <c r="B6" s="52">
        <v>1944378.929856</v>
      </c>
      <c r="C6" s="20" t="s">
        <v>41</v>
      </c>
      <c r="D6" s="21">
        <v>10</v>
      </c>
      <c r="E6" s="21" t="s">
        <v>44</v>
      </c>
      <c r="F6" s="22">
        <v>35408.25</v>
      </c>
      <c r="G6" s="22">
        <f t="shared" ref="G6" si="1">F6*D6</f>
        <v>354082.5</v>
      </c>
      <c r="H6" s="54">
        <f>B6-G7</f>
        <v>1590296.429856</v>
      </c>
    </row>
    <row r="7" spans="1:8" ht="44.25" customHeight="1" thickBot="1" x14ac:dyDescent="0.35">
      <c r="A7" s="50"/>
      <c r="B7" s="53"/>
      <c r="C7" s="31"/>
      <c r="D7" s="32">
        <f>SUM(D6:D6)</f>
        <v>10</v>
      </c>
      <c r="E7" s="32"/>
      <c r="F7" s="33"/>
      <c r="G7" s="33">
        <f>SUM(G6:G6)</f>
        <v>354082.5</v>
      </c>
      <c r="H7" s="55"/>
    </row>
    <row r="8" spans="1:8" ht="39.75" customHeight="1" x14ac:dyDescent="0.3">
      <c r="A8" s="51"/>
      <c r="B8" s="23">
        <f>SUM(B4+B6)</f>
        <v>1944378.929856</v>
      </c>
      <c r="C8" s="30"/>
      <c r="D8" s="28">
        <f>D4+D7</f>
        <v>10</v>
      </c>
      <c r="E8" s="28"/>
      <c r="F8" s="28"/>
      <c r="G8" s="26">
        <f>G4+G7</f>
        <v>354082.5</v>
      </c>
      <c r="H8" s="26">
        <f>SUM(H4+H6)</f>
        <v>1590296.429856</v>
      </c>
    </row>
    <row r="9" spans="1:8" ht="33" customHeight="1" x14ac:dyDescent="0.35">
      <c r="B9" s="3" t="s">
        <v>30</v>
      </c>
      <c r="C9" s="3"/>
      <c r="D9" s="3"/>
      <c r="E9" s="3"/>
      <c r="F9" s="3"/>
      <c r="G9" s="3"/>
      <c r="H9" s="2">
        <f>B8-G8</f>
        <v>1590296.429856</v>
      </c>
    </row>
    <row r="10" spans="1:8" ht="28.5" customHeight="1" x14ac:dyDescent="0.35">
      <c r="B10" s="3"/>
      <c r="C10" s="3"/>
      <c r="D10" s="3"/>
      <c r="E10" s="3"/>
      <c r="F10" s="3"/>
      <c r="G10" s="3"/>
      <c r="H10" s="4"/>
    </row>
    <row r="11" spans="1:8" ht="28.5" customHeight="1" x14ac:dyDescent="0.35">
      <c r="A11" s="3" t="s">
        <v>24</v>
      </c>
      <c r="B11" s="4">
        <v>81073.509999999995</v>
      </c>
      <c r="C11" s="3"/>
      <c r="D11" s="3"/>
      <c r="E11" s="3"/>
      <c r="F11" s="3"/>
      <c r="G11" s="3"/>
      <c r="H11" s="4"/>
    </row>
    <row r="12" spans="1:8" ht="28.5" customHeight="1" x14ac:dyDescent="0.35">
      <c r="A12" s="3" t="s">
        <v>21</v>
      </c>
      <c r="B12" s="4">
        <v>63383.45</v>
      </c>
      <c r="C12" s="3"/>
      <c r="D12" s="3"/>
      <c r="E12" s="3"/>
      <c r="F12" s="3"/>
      <c r="G12" s="3"/>
      <c r="H12" s="4"/>
    </row>
    <row r="13" spans="1:8" ht="21" x14ac:dyDescent="0.35">
      <c r="A13" s="3" t="s">
        <v>18</v>
      </c>
      <c r="B13" s="4">
        <v>35408.25</v>
      </c>
    </row>
    <row r="14" spans="1:8" ht="21" x14ac:dyDescent="0.35">
      <c r="A14" s="3" t="s">
        <v>19</v>
      </c>
      <c r="B14" s="4">
        <v>29155.85</v>
      </c>
    </row>
    <row r="15" spans="1:8" ht="21" x14ac:dyDescent="0.35">
      <c r="A15" s="3" t="s">
        <v>20</v>
      </c>
      <c r="B15" s="4">
        <v>27707.81</v>
      </c>
    </row>
  </sheetData>
  <mergeCells count="4">
    <mergeCell ref="A1:H1"/>
    <mergeCell ref="A4:A8"/>
    <mergeCell ref="H6:H7"/>
    <mergeCell ref="B6:B7"/>
  </mergeCells>
  <pageMargins left="0.70866141732283472" right="0.70866141732283472" top="0.74803149606299213" bottom="0.74803149606299213" header="0.31496062992125984" footer="0.31496062992125984"/>
  <pageSetup paperSize="8" scale="59" orientation="landscape" r:id="rId1"/>
  <headerFooter>
    <oddHeader>&amp;L&amp;12Allegato 02 - Budget MI 2025 su cessazioni 2024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DC240-D33C-458B-87BC-32115E320E6C}">
  <sheetPr published="0"/>
  <dimension ref="A1:E11"/>
  <sheetViews>
    <sheetView workbookViewId="0">
      <selection activeCell="B9" sqref="B9"/>
    </sheetView>
  </sheetViews>
  <sheetFormatPr defaultRowHeight="15" x14ac:dyDescent="0.25"/>
  <cols>
    <col min="1" max="1" width="19.7109375" customWidth="1"/>
    <col min="2" max="2" width="11.42578125" customWidth="1"/>
    <col min="3" max="3" width="15.140625" customWidth="1"/>
    <col min="4" max="4" width="11.42578125" customWidth="1"/>
    <col min="5" max="5" width="14.140625" customWidth="1"/>
  </cols>
  <sheetData>
    <row r="1" spans="1:5" x14ac:dyDescent="0.25">
      <c r="A1" t="s">
        <v>11</v>
      </c>
    </row>
    <row r="2" spans="1:5" x14ac:dyDescent="0.25">
      <c r="B2" t="s">
        <v>12</v>
      </c>
      <c r="C2" t="s">
        <v>13</v>
      </c>
      <c r="D2" t="s">
        <v>22</v>
      </c>
      <c r="E2" t="s">
        <v>16</v>
      </c>
    </row>
    <row r="3" spans="1:5" x14ac:dyDescent="0.25">
      <c r="A3" t="s">
        <v>36</v>
      </c>
      <c r="B3" s="6">
        <f>'budget 2023 cess 2022'!G4</f>
        <v>0</v>
      </c>
      <c r="C3" s="6">
        <f>'budget 2024 cess 2023'!G4</f>
        <v>81073.509999999995</v>
      </c>
      <c r="D3" s="6">
        <f>'budget 2025 cess 2024'!G4</f>
        <v>0</v>
      </c>
      <c r="E3" s="6">
        <f t="shared" ref="E3:E8" si="0">SUM(B3:D3)</f>
        <v>81073.509999999995</v>
      </c>
    </row>
    <row r="4" spans="1:5" x14ac:dyDescent="0.25">
      <c r="A4" s="45" t="s">
        <v>37</v>
      </c>
      <c r="B4" s="46">
        <f>'budget 2023 cess 2022'!G6+'budget 2023 cess 2022'!G7</f>
        <v>1140902.0999999999</v>
      </c>
      <c r="C4" s="46">
        <v>0</v>
      </c>
      <c r="D4" s="46">
        <v>0</v>
      </c>
      <c r="E4" s="46">
        <f t="shared" si="0"/>
        <v>1140902.0999999999</v>
      </c>
    </row>
    <row r="5" spans="1:5" x14ac:dyDescent="0.25">
      <c r="A5" s="45" t="s">
        <v>46</v>
      </c>
      <c r="B5" s="46">
        <f>'budget 2023 cess 2022'!G8</f>
        <v>1729750</v>
      </c>
      <c r="C5" s="46">
        <v>0</v>
      </c>
      <c r="D5" s="46">
        <v>0</v>
      </c>
      <c r="E5" s="46">
        <f t="shared" si="0"/>
        <v>1729750</v>
      </c>
    </row>
    <row r="6" spans="1:5" x14ac:dyDescent="0.25">
      <c r="A6" s="45" t="s">
        <v>14</v>
      </c>
      <c r="B6" s="46">
        <f>'budget 2023 cess 2022'!G9+'budget 2023 cess 2022'!G10</f>
        <v>3468100.5</v>
      </c>
      <c r="C6" s="46">
        <f>'budget 2024 cess 2023'!G7</f>
        <v>708165</v>
      </c>
      <c r="D6" s="46">
        <v>0</v>
      </c>
      <c r="E6" s="46">
        <f t="shared" si="0"/>
        <v>4176265.5</v>
      </c>
    </row>
    <row r="7" spans="1:5" x14ac:dyDescent="0.25">
      <c r="A7" t="s">
        <v>15</v>
      </c>
      <c r="B7" s="6">
        <v>0</v>
      </c>
      <c r="C7" s="6">
        <f>'budget 2024 cess 2023'!G6</f>
        <v>728896.25</v>
      </c>
      <c r="D7" s="6">
        <f>'budget 2025 cess 2024'!G6</f>
        <v>354082.5</v>
      </c>
      <c r="E7" s="6">
        <f t="shared" si="0"/>
        <v>1082978.75</v>
      </c>
    </row>
    <row r="8" spans="1:5" x14ac:dyDescent="0.25">
      <c r="A8" s="5" t="s">
        <v>23</v>
      </c>
      <c r="B8" s="7">
        <v>0</v>
      </c>
      <c r="C8" s="5">
        <v>0</v>
      </c>
      <c r="D8" s="5">
        <v>0</v>
      </c>
      <c r="E8" s="6">
        <f t="shared" si="0"/>
        <v>0</v>
      </c>
    </row>
    <row r="9" spans="1:5" x14ac:dyDescent="0.25">
      <c r="A9" t="s">
        <v>16</v>
      </c>
      <c r="B9" s="6">
        <f>SUM(B3:B8)</f>
        <v>6338752.5999999996</v>
      </c>
      <c r="C9" s="6">
        <f>SUM(C3:C8)</f>
        <v>1518134.76</v>
      </c>
      <c r="D9" s="6">
        <f>SUM(D3:D8)</f>
        <v>354082.5</v>
      </c>
      <c r="E9" s="8">
        <f>SUM(E3:E8)</f>
        <v>8210969.8599999994</v>
      </c>
    </row>
    <row r="11" spans="1:5" x14ac:dyDescent="0.25">
      <c r="E11" s="6">
        <f>'budget 2023 cess 2022'!G12+'budget 2024 cess 2023'!G9+'budget 2025 cess 2024'!G8</f>
        <v>8210969.8599999994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budget 2023 cess 2022</vt:lpstr>
      <vt:lpstr>budget 2024 cess 2023</vt:lpstr>
      <vt:lpstr>budget 2025 cess 2024</vt:lpstr>
      <vt:lpstr>riepilogo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2020-04-10T07:58:43Z</cp:lastPrinted>
  <dcterms:created xsi:type="dcterms:W3CDTF">2006-09-25T09:17:32Z</dcterms:created>
  <dcterms:modified xsi:type="dcterms:W3CDTF">2023-03-10T11:46:27Z</dcterms:modified>
</cp:coreProperties>
</file>